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80" windowHeight="12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<sst xmlns="http://schemas.openxmlformats.org/spreadsheetml/2006/main" count="24" uniqueCount="22">
  <si>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L(RF) =</t>
  </si>
  <si>
    <t xml:space="preserve">L(LO) = </t>
  </si>
  <si>
    <t xml:space="preserve">IF (kHz) = </t>
  </si>
  <si>
    <t>RF (kHz)</t>
  </si>
  <si>
    <t xml:space="preserve"> </t>
  </si>
  <si>
    <t>RCV (kHz)</t>
  </si>
  <si>
    <t>LO  (kHz)</t>
  </si>
  <si>
    <t>C (Var)</t>
  </si>
  <si>
    <t>C Step =</t>
  </si>
  <si>
    <t>C (LO)</t>
  </si>
  <si>
    <t>Cmax(LO,RF) =</t>
  </si>
  <si>
    <t>( LO - IF )</t>
  </si>
  <si>
    <t>Scale</t>
  </si>
  <si>
    <t>Dial</t>
  </si>
  <si>
    <t xml:space="preserve">C LO Trim = </t>
  </si>
  <si>
    <t>C RF Trim =</t>
  </si>
  <si>
    <t>C LO Pad =</t>
  </si>
  <si>
    <t>( LO, RF )</t>
  </si>
  <si>
    <t>w/ Pad, Trim</t>
  </si>
  <si>
    <t>Error kHz</t>
  </si>
  <si>
    <t>Error %</t>
  </si>
  <si>
    <t>Local oscillator tracking of equal value variable capacitor sections with parallel trimmer and series padder capacitors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</si>
</sst>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E+0\3"/>
    <numFmt numFmtId="166" formatCode="0.00;[Red]0.00"/>
    <numFmt numFmtId="167" formatCode="0.000"/>
    <numFmt numFmtId="168" formatCode="0.E+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1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Local Oscillator vs RF Tracking (w/ Padder &amp; Trimmer Capacitor)</a:t>
            </a:r>
          </a:p>
        </c:rich>
      </c:tx>
      <c:layout>
        <c:manualLayout>
          <c:xMode val="factor"/>
          <c:yMode val="factor"/>
          <c:x val="-0.02475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725"/>
          <c:w val="0.841"/>
          <c:h val="0.702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Sheet1!$B$43:$B$72</c:f>
              <c:numCache/>
            </c:numRef>
          </c:cat>
          <c:val>
            <c:numRef>
              <c:f>Sheet1!$G$43:$G$72</c:f>
              <c:numCache/>
            </c:numRef>
          </c:val>
          <c:smooth val="0"/>
        </c:ser>
        <c:marker val="1"/>
        <c:axId val="44195708"/>
        <c:axId val="62217053"/>
      </c:line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Kilocycles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auto val="1"/>
        <c:lblOffset val="0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Error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Local Oscillator vs RF Tracking (w/ Padder &amp; Trimmer Capacitor)</a:t>
            </a:r>
          </a:p>
        </c:rich>
      </c:tx>
      <c:layout>
        <c:manualLayout>
          <c:xMode val="factor"/>
          <c:yMode val="factor"/>
          <c:x val="-0.028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8075"/>
          <c:w val="0.8305"/>
          <c:h val="0.6975"/>
        </c:manualLayout>
      </c:layout>
      <c:lineChart>
        <c:grouping val="stacke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Sheet1!$B$43:$B$72</c:f>
              <c:numCache/>
            </c:numRef>
          </c:cat>
          <c:val>
            <c:numRef>
              <c:f>Sheet1!$H$43:$H$72</c:f>
              <c:numCache/>
            </c:numRef>
          </c:val>
          <c:smooth val="0"/>
        </c:ser>
        <c:marker val="1"/>
        <c:axId val="23082566"/>
        <c:axId val="6416503"/>
      </c:line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Kilocycles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6503"/>
        <c:crosses val="autoZero"/>
        <c:auto val="1"/>
        <c:lblOffset val="0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Error %</a:t>
                </a:r>
              </a:p>
            </c:rich>
          </c:tx>
          <c:layout>
            <c:manualLayout>
              <c:xMode val="factor"/>
              <c:yMode val="factor"/>
              <c:x val="0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7</xdr:col>
      <xdr:colOff>361950</xdr:colOff>
      <xdr:row>18</xdr:row>
      <xdr:rowOff>142875</xdr:rowOff>
    </xdr:to>
    <xdr:graphicFrame>
      <xdr:nvGraphicFramePr>
        <xdr:cNvPr id="1" name="Chart 8"/>
        <xdr:cNvGraphicFramePr/>
      </xdr:nvGraphicFramePr>
      <xdr:xfrm>
        <a:off x="9525" y="542925"/>
        <a:ext cx="74199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95250</xdr:rowOff>
    </xdr:from>
    <xdr:to>
      <xdr:col>7</xdr:col>
      <xdr:colOff>361950</xdr:colOff>
      <xdr:row>35</xdr:row>
      <xdr:rowOff>9525</xdr:rowOff>
    </xdr:to>
    <xdr:graphicFrame>
      <xdr:nvGraphicFramePr>
        <xdr:cNvPr id="2" name="Chart 17"/>
        <xdr:cNvGraphicFramePr/>
      </xdr:nvGraphicFramePr>
      <xdr:xfrm>
        <a:off x="19050" y="300990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selection activeCell="G40" sqref="G40"/>
    </sheetView>
  </sheetViews>
  <sheetFormatPr defaultColWidth="9.140625" defaultRowHeight="12.75"/>
  <cols>
    <col min="1" max="16384" width="15.140625" style="0" customWidth="1"/>
  </cols>
  <sheetData>
    <row r="2" ht="12.75">
      <c r="B2" s="7" t="s">
        <v>21</v>
      </c>
    </row>
    <row r="24" spans="2:9" ht="12.75">
      <c r="B24" s="13"/>
      <c r="C24" s="14"/>
      <c r="D24" s="14"/>
      <c r="E24" s="14"/>
      <c r="F24" s="14"/>
      <c r="G24" s="14"/>
      <c r="H24" s="14"/>
      <c r="I24" s="14"/>
    </row>
    <row r="25" spans="2:9" ht="12.75">
      <c r="B25" s="13"/>
      <c r="C25" s="14"/>
      <c r="D25" s="14"/>
      <c r="E25" s="14"/>
      <c r="F25" s="14"/>
      <c r="G25" s="14"/>
      <c r="H25" s="14"/>
      <c r="I25" s="14"/>
    </row>
    <row r="26" spans="2:9" ht="12.75">
      <c r="B26" s="13"/>
      <c r="C26" s="14"/>
      <c r="D26" s="14"/>
      <c r="E26" s="14"/>
      <c r="F26" s="14"/>
      <c r="G26" s="14"/>
      <c r="H26" s="14"/>
      <c r="I26" s="14"/>
    </row>
    <row r="27" spans="2:9" ht="12.75">
      <c r="B27" s="13"/>
      <c r="C27" s="14"/>
      <c r="D27" s="14"/>
      <c r="E27" s="14"/>
      <c r="F27" s="14"/>
      <c r="G27" s="14"/>
      <c r="H27" s="14"/>
      <c r="I27" s="14"/>
    </row>
    <row r="28" spans="2:9" ht="12.75">
      <c r="B28" s="13"/>
      <c r="C28" s="14"/>
      <c r="D28" s="14"/>
      <c r="E28" s="14"/>
      <c r="F28" s="14"/>
      <c r="G28" s="14"/>
      <c r="H28" s="14"/>
      <c r="I28" s="14"/>
    </row>
    <row r="29" spans="2:9" ht="12.75">
      <c r="B29" s="13"/>
      <c r="C29" s="14"/>
      <c r="D29" s="14"/>
      <c r="E29" s="14"/>
      <c r="F29" s="14"/>
      <c r="G29" s="14"/>
      <c r="H29" s="14"/>
      <c r="I29" s="14"/>
    </row>
    <row r="30" spans="2:9" ht="12.75">
      <c r="B30" s="13"/>
      <c r="C30" s="14"/>
      <c r="D30" s="14"/>
      <c r="E30" s="14"/>
      <c r="F30" s="14"/>
      <c r="G30" s="14"/>
      <c r="H30" s="14"/>
      <c r="I30" s="14"/>
    </row>
    <row r="31" spans="2:9" ht="12.75">
      <c r="B31" s="13"/>
      <c r="C31" s="14"/>
      <c r="D31" s="14"/>
      <c r="E31" s="14"/>
      <c r="F31" s="14"/>
      <c r="G31" s="14"/>
      <c r="H31" s="14"/>
      <c r="I31" s="14"/>
    </row>
    <row r="32" spans="2:9" ht="12.75">
      <c r="B32" s="13"/>
      <c r="C32" s="14"/>
      <c r="D32" s="14"/>
      <c r="E32" s="14"/>
      <c r="F32" s="14"/>
      <c r="G32" s="14"/>
      <c r="H32" s="14"/>
      <c r="I32" s="14"/>
    </row>
    <row r="33" spans="2:9" ht="12.75">
      <c r="B33" s="13"/>
      <c r="C33" s="14"/>
      <c r="D33" s="14"/>
      <c r="E33" s="14"/>
      <c r="F33" s="14"/>
      <c r="G33" s="14"/>
      <c r="H33" s="14"/>
      <c r="I33" s="14"/>
    </row>
    <row r="34" spans="2:9" ht="12.75">
      <c r="B34" s="13"/>
      <c r="C34" s="14"/>
      <c r="D34" s="14"/>
      <c r="E34" s="14"/>
      <c r="F34" s="14"/>
      <c r="G34" s="14"/>
      <c r="H34" s="14"/>
      <c r="I34" s="14"/>
    </row>
    <row r="35" spans="2:9" ht="12.75">
      <c r="B35" s="13"/>
      <c r="C35" s="14"/>
      <c r="D35" s="14"/>
      <c r="E35" s="14"/>
      <c r="F35" s="14"/>
      <c r="G35" s="14"/>
      <c r="H35" s="14"/>
      <c r="I35" s="14"/>
    </row>
    <row r="36" spans="2:10" ht="12.75">
      <c r="B36" s="13"/>
      <c r="C36" s="14"/>
      <c r="D36" s="14"/>
      <c r="E36" s="14"/>
      <c r="F36" s="14"/>
      <c r="G36" s="14"/>
      <c r="H36" s="14"/>
      <c r="I36" s="14"/>
      <c r="J36" s="14"/>
    </row>
    <row r="37" spans="2:9" ht="12.75">
      <c r="B37" s="11" t="s">
        <v>16</v>
      </c>
      <c r="C37" s="12">
        <v>7.7E-10</v>
      </c>
      <c r="D37" s="11" t="s">
        <v>14</v>
      </c>
      <c r="E37" s="12">
        <v>5.95E-12</v>
      </c>
      <c r="F37" s="11" t="s">
        <v>8</v>
      </c>
      <c r="G37" s="10">
        <v>0.921</v>
      </c>
      <c r="H37" s="11" t="s">
        <v>15</v>
      </c>
      <c r="I37" s="12">
        <v>0</v>
      </c>
    </row>
    <row r="38" spans="2:11" ht="12.75">
      <c r="B38" s="10"/>
      <c r="C38" s="10"/>
      <c r="D38" s="10"/>
      <c r="E38" s="10"/>
      <c r="F38" s="10"/>
      <c r="G38" s="10"/>
      <c r="H38" s="11"/>
      <c r="I38" s="12"/>
      <c r="J38" s="3"/>
      <c r="K38" s="2"/>
    </row>
    <row r="39" spans="2:9" ht="12.75">
      <c r="B39" s="11" t="s">
        <v>0</v>
      </c>
      <c r="C39" s="12">
        <v>0.0002</v>
      </c>
      <c r="D39" s="11" t="s">
        <v>10</v>
      </c>
      <c r="E39" s="12">
        <v>4.5E-10</v>
      </c>
      <c r="F39" s="11" t="s">
        <v>1</v>
      </c>
      <c r="G39" s="12">
        <v>0.0001434</v>
      </c>
      <c r="H39" s="11" t="s">
        <v>2</v>
      </c>
      <c r="I39" s="10">
        <v>250</v>
      </c>
    </row>
    <row r="40" spans="2:12" ht="12.75">
      <c r="B40" s="3"/>
      <c r="C40" s="2"/>
      <c r="D40" s="2"/>
      <c r="F40" s="3"/>
      <c r="G40" s="2"/>
      <c r="H40" s="3"/>
      <c r="I40" s="2"/>
      <c r="J40" s="3"/>
      <c r="K40" s="2"/>
      <c r="L40" s="3"/>
    </row>
    <row r="41" spans="1:11" ht="12.75">
      <c r="A41" s="5" t="s">
        <v>13</v>
      </c>
      <c r="B41" s="5" t="s">
        <v>5</v>
      </c>
      <c r="C41" s="5" t="s">
        <v>7</v>
      </c>
      <c r="D41" s="5" t="s">
        <v>9</v>
      </c>
      <c r="E41" s="5" t="s">
        <v>4</v>
      </c>
      <c r="G41" s="2"/>
      <c r="I41" s="2"/>
      <c r="K41" s="2"/>
    </row>
    <row r="42" spans="1:8" s="5" customFormat="1" ht="12.75">
      <c r="A42" s="5" t="s">
        <v>12</v>
      </c>
      <c r="B42" s="5" t="s">
        <v>11</v>
      </c>
      <c r="C42" s="5" t="s">
        <v>17</v>
      </c>
      <c r="D42" s="5" t="s">
        <v>18</v>
      </c>
      <c r="E42" s="5" t="s">
        <v>6</v>
      </c>
      <c r="F42" s="5" t="s">
        <v>3</v>
      </c>
      <c r="G42" s="5" t="s">
        <v>19</v>
      </c>
      <c r="H42" s="5" t="s">
        <v>20</v>
      </c>
    </row>
    <row r="43" spans="1:10" ht="12.75">
      <c r="A43" s="9">
        <v>1</v>
      </c>
      <c r="B43" s="6">
        <f aca="true" t="shared" si="0" ref="B43:B72">$E43-$I$39</f>
        <v>535.3766088034433</v>
      </c>
      <c r="C43" s="2">
        <f>$E$39</f>
        <v>4.5E-10</v>
      </c>
      <c r="D43" s="8">
        <f>1/((1/($C43+$E$37))+(1/$C$37))</f>
        <v>2.863750560789592E-10</v>
      </c>
      <c r="E43" s="6">
        <f aca="true" t="shared" si="1" ref="E43:E72">0.001/(2*PI()*(SQRT($G$39*$D43)))</f>
        <v>785.3766088034433</v>
      </c>
      <c r="F43" s="6">
        <f aca="true" t="shared" si="2" ref="F43:F72">0.001/(2*PI()*(SQRT($C$39*($C43+$I$37))))</f>
        <v>530.5164769729845</v>
      </c>
      <c r="G43" s="6">
        <f aca="true" t="shared" si="3" ref="G43:G72">($E43-$I$39)-$F43</f>
        <v>4.86013183045884</v>
      </c>
      <c r="H43" s="4">
        <f aca="true" t="shared" si="4" ref="H43:H72">(($E43/($F43+$I$39))*100)-100</f>
        <v>0.6226815158736372</v>
      </c>
      <c r="J43" t="s">
        <v>4</v>
      </c>
    </row>
    <row r="44" spans="1:8" ht="12.75">
      <c r="A44" s="9">
        <v>2</v>
      </c>
      <c r="B44" s="6">
        <f t="shared" si="0"/>
        <v>555.9633601370601</v>
      </c>
      <c r="C44" s="2">
        <f aca="true" t="shared" si="5" ref="C44:C72">$C43*$G$37</f>
        <v>4.1445E-10</v>
      </c>
      <c r="D44" s="8">
        <f aca="true" t="shared" si="6" ref="D44:D72">1/((1/($C44+$E$37))+(1/$C$37))</f>
        <v>2.71932123655914E-10</v>
      </c>
      <c r="E44" s="6">
        <f t="shared" si="1"/>
        <v>805.9633601370601</v>
      </c>
      <c r="F44" s="6">
        <f t="shared" si="2"/>
        <v>552.8013078205868</v>
      </c>
      <c r="G44" s="6">
        <f t="shared" si="3"/>
        <v>3.162052316473364</v>
      </c>
      <c r="H44" s="4">
        <f t="shared" si="4"/>
        <v>0.39387732502049744</v>
      </c>
    </row>
    <row r="45" spans="1:8" ht="12.75">
      <c r="A45" s="9">
        <v>3</v>
      </c>
      <c r="B45" s="6">
        <f t="shared" si="0"/>
        <v>577.686342364716</v>
      </c>
      <c r="C45" s="2">
        <f t="shared" si="5"/>
        <v>3.8170845000000004E-10</v>
      </c>
      <c r="D45" s="8">
        <f t="shared" si="6"/>
        <v>2.5784548672365326E-10</v>
      </c>
      <c r="E45" s="6">
        <f t="shared" si="1"/>
        <v>827.686342364716</v>
      </c>
      <c r="F45" s="6">
        <f t="shared" si="2"/>
        <v>576.0222334125782</v>
      </c>
      <c r="G45" s="6">
        <f t="shared" si="3"/>
        <v>1.6641089521377808</v>
      </c>
      <c r="H45" s="4">
        <f t="shared" si="4"/>
        <v>0.20146055212858016</v>
      </c>
    </row>
    <row r="46" spans="1:8" ht="12.75">
      <c r="A46" s="9">
        <v>4</v>
      </c>
      <c r="B46" s="6">
        <f t="shared" si="0"/>
        <v>600.5875095715</v>
      </c>
      <c r="C46" s="2">
        <f t="shared" si="5"/>
        <v>3.5155348245000003E-10</v>
      </c>
      <c r="D46" s="8">
        <f t="shared" si="6"/>
        <v>2.441479656349597E-10</v>
      </c>
      <c r="E46" s="6">
        <f t="shared" si="1"/>
        <v>850.5875095715</v>
      </c>
      <c r="F46" s="6">
        <f t="shared" si="2"/>
        <v>600.2185752666522</v>
      </c>
      <c r="G46" s="6">
        <f t="shared" si="3"/>
        <v>0.3689343048478122</v>
      </c>
      <c r="H46" s="4">
        <f t="shared" si="4"/>
        <v>0.043392877500011195</v>
      </c>
    </row>
    <row r="47" spans="1:8" ht="12.75">
      <c r="A47" s="9">
        <v>5</v>
      </c>
      <c r="B47" s="6">
        <f t="shared" si="0"/>
        <v>624.709108923557</v>
      </c>
      <c r="C47" s="2">
        <f t="shared" si="5"/>
        <v>3.2378075733645006E-10</v>
      </c>
      <c r="D47" s="8">
        <f t="shared" si="6"/>
        <v>2.308680387952367E-10</v>
      </c>
      <c r="E47" s="6">
        <f t="shared" si="1"/>
        <v>874.709108923557</v>
      </c>
      <c r="F47" s="6">
        <f t="shared" si="2"/>
        <v>625.4313066368927</v>
      </c>
      <c r="G47" s="6">
        <f t="shared" si="3"/>
        <v>-0.7221977133357314</v>
      </c>
      <c r="H47" s="4">
        <f t="shared" si="4"/>
        <v>-0.08249621733430956</v>
      </c>
    </row>
    <row r="48" spans="1:8" ht="12.75">
      <c r="A48" s="9">
        <v>6</v>
      </c>
      <c r="B48" s="6">
        <f t="shared" si="0"/>
        <v>650.0936257422283</v>
      </c>
      <c r="C48" s="2">
        <f t="shared" si="5"/>
        <v>2.982020775068705E-10</v>
      </c>
      <c r="D48" s="8">
        <f t="shared" si="6"/>
        <v>2.1802974139738826E-10</v>
      </c>
      <c r="E48" s="6">
        <f t="shared" si="1"/>
        <v>900.0936257422283</v>
      </c>
      <c r="F48" s="6">
        <f t="shared" si="2"/>
        <v>651.7031218964736</v>
      </c>
      <c r="G48" s="6">
        <f t="shared" si="3"/>
        <v>-1.6094961542453348</v>
      </c>
      <c r="H48" s="4">
        <f t="shared" si="4"/>
        <v>-0.17849512940136947</v>
      </c>
    </row>
    <row r="49" spans="1:8" ht="12.75">
      <c r="A49" s="9">
        <v>7</v>
      </c>
      <c r="B49" s="6">
        <f t="shared" si="0"/>
        <v>676.7837216477565</v>
      </c>
      <c r="C49" s="2">
        <f t="shared" si="5"/>
        <v>2.7464411338382776E-10</v>
      </c>
      <c r="D49" s="8">
        <f t="shared" si="6"/>
        <v>2.05652653630101E-10</v>
      </c>
      <c r="E49" s="6">
        <f t="shared" si="1"/>
        <v>926.7837216477565</v>
      </c>
      <c r="F49" s="6">
        <f t="shared" si="2"/>
        <v>679.0785088348454</v>
      </c>
      <c r="G49" s="6">
        <f t="shared" si="3"/>
        <v>-2.2947871870889003</v>
      </c>
      <c r="H49" s="4">
        <f t="shared" si="4"/>
        <v>-0.24699604664914432</v>
      </c>
    </row>
    <row r="50" spans="1:8" ht="12.75">
      <c r="A50" s="9">
        <v>8</v>
      </c>
      <c r="B50" s="6">
        <f t="shared" si="0"/>
        <v>704.8221637000402</v>
      </c>
      <c r="C50" s="2">
        <f t="shared" si="5"/>
        <v>2.529472284265054E-10</v>
      </c>
      <c r="D50" s="8">
        <f t="shared" si="6"/>
        <v>1.937519709264616E-10</v>
      </c>
      <c r="E50" s="6">
        <f t="shared" si="1"/>
        <v>954.8221637000402</v>
      </c>
      <c r="F50" s="6">
        <f t="shared" si="2"/>
        <v>707.603823991828</v>
      </c>
      <c r="G50" s="6">
        <f t="shared" si="3"/>
        <v>-2.78166029178783</v>
      </c>
      <c r="H50" s="4">
        <f t="shared" si="4"/>
        <v>-0.29048132662966</v>
      </c>
    </row>
    <row r="51" spans="1:10" ht="12.75">
      <c r="A51" s="9">
        <v>9</v>
      </c>
      <c r="B51" s="6">
        <f t="shared" si="0"/>
        <v>734.2517422802114</v>
      </c>
      <c r="C51" s="2">
        <f t="shared" si="5"/>
        <v>2.329643973808115E-10</v>
      </c>
      <c r="D51" s="8">
        <f t="shared" si="6"/>
        <v>1.8233864682752487E-10</v>
      </c>
      <c r="E51" s="6">
        <f t="shared" si="1"/>
        <v>984.2517422802114</v>
      </c>
      <c r="F51" s="6">
        <f t="shared" si="2"/>
        <v>737.3273711561839</v>
      </c>
      <c r="G51" s="6">
        <f t="shared" si="3"/>
        <v>-3.075628875972484</v>
      </c>
      <c r="H51" s="4">
        <f t="shared" si="4"/>
        <v>-0.31151054511644816</v>
      </c>
      <c r="J51" t="s">
        <v>4</v>
      </c>
    </row>
    <row r="52" spans="1:8" ht="12.75">
      <c r="A52" s="9">
        <v>10</v>
      </c>
      <c r="B52" s="6">
        <f t="shared" si="0"/>
        <v>765.1151753001698</v>
      </c>
      <c r="C52" s="2">
        <f t="shared" si="5"/>
        <v>2.145602099877274E-10</v>
      </c>
      <c r="D52" s="8">
        <f t="shared" si="6"/>
        <v>1.7141959767648822E-10</v>
      </c>
      <c r="E52" s="6">
        <f t="shared" si="1"/>
        <v>1015.1151753001698</v>
      </c>
      <c r="F52" s="6">
        <f t="shared" si="2"/>
        <v>768.2994831615939</v>
      </c>
      <c r="G52" s="6">
        <f t="shared" si="3"/>
        <v>-3.184307861424145</v>
      </c>
      <c r="H52" s="4">
        <f t="shared" si="4"/>
        <v>-0.3127083843289</v>
      </c>
    </row>
    <row r="53" spans="1:8" ht="12.75">
      <c r="A53" s="9">
        <v>11</v>
      </c>
      <c r="B53" s="6">
        <f t="shared" si="0"/>
        <v>797.4549961993096</v>
      </c>
      <c r="C53" s="2">
        <f t="shared" si="5"/>
        <v>1.9760995339869694E-10</v>
      </c>
      <c r="D53" s="8">
        <f t="shared" si="6"/>
        <v>1.609979576191619E-10</v>
      </c>
      <c r="E53" s="6">
        <f t="shared" si="1"/>
        <v>1047.4549961993096</v>
      </c>
      <c r="F53" s="6">
        <f t="shared" si="2"/>
        <v>800.5726071185492</v>
      </c>
      <c r="G53" s="6">
        <f t="shared" si="3"/>
        <v>-3.1176109192396098</v>
      </c>
      <c r="H53" s="4">
        <f t="shared" si="4"/>
        <v>-0.29675349405789575</v>
      </c>
    </row>
    <row r="54" spans="1:8" ht="12.75">
      <c r="A54" s="9">
        <v>12</v>
      </c>
      <c r="B54" s="6">
        <f t="shared" si="0"/>
        <v>831.3134230901028</v>
      </c>
      <c r="C54" s="2">
        <f t="shared" si="5"/>
        <v>1.819987670801999E-10</v>
      </c>
      <c r="D54" s="8">
        <f t="shared" si="6"/>
        <v>1.5107337221473542E-10</v>
      </c>
      <c r="E54" s="6">
        <f t="shared" si="1"/>
        <v>1081.3134230901028</v>
      </c>
      <c r="F54" s="6">
        <f t="shared" si="2"/>
        <v>834.2013932264863</v>
      </c>
      <c r="G54" s="6">
        <f t="shared" si="3"/>
        <v>-2.887970136383501</v>
      </c>
      <c r="H54" s="4">
        <f t="shared" si="4"/>
        <v>-0.2663684214414417</v>
      </c>
    </row>
    <row r="55" spans="1:8" ht="12.75">
      <c r="A55" s="9">
        <v>13</v>
      </c>
      <c r="B55" s="6">
        <f t="shared" si="0"/>
        <v>866.7322063489828</v>
      </c>
      <c r="C55" s="2">
        <f t="shared" si="5"/>
        <v>1.6762086448086412E-10</v>
      </c>
      <c r="D55" s="8">
        <f t="shared" si="6"/>
        <v>1.4164231928017085E-10</v>
      </c>
      <c r="E55" s="6">
        <f t="shared" si="1"/>
        <v>1116.7322063489828</v>
      </c>
      <c r="F55" s="6">
        <f t="shared" si="2"/>
        <v>869.2427873165572</v>
      </c>
      <c r="G55" s="6">
        <f t="shared" si="3"/>
        <v>-2.510580967574356</v>
      </c>
      <c r="H55" s="4">
        <f t="shared" si="4"/>
        <v>-0.224310667535633</v>
      </c>
    </row>
    <row r="56" spans="1:8" ht="12.75">
      <c r="A56" s="9">
        <v>14</v>
      </c>
      <c r="B56" s="6">
        <f t="shared" si="0"/>
        <v>903.752451918835</v>
      </c>
      <c r="C56" s="2">
        <f t="shared" si="5"/>
        <v>1.5437881618687587E-10</v>
      </c>
      <c r="D56" s="8">
        <f t="shared" si="6"/>
        <v>1.3269844630836015E-10</v>
      </c>
      <c r="E56" s="6">
        <f t="shared" si="1"/>
        <v>1153.752451918835</v>
      </c>
      <c r="F56" s="6">
        <f t="shared" si="2"/>
        <v>905.7561272817438</v>
      </c>
      <c r="G56" s="6">
        <f t="shared" si="3"/>
        <v>-2.00367536290878</v>
      </c>
      <c r="H56" s="4">
        <f t="shared" si="4"/>
        <v>-0.17336489209201034</v>
      </c>
    </row>
    <row r="57" spans="1:8" ht="12.75">
      <c r="A57" s="9">
        <v>15</v>
      </c>
      <c r="B57" s="6">
        <f t="shared" si="0"/>
        <v>942.4144175982722</v>
      </c>
      <c r="C57" s="2">
        <f t="shared" si="5"/>
        <v>1.421828897081127E-10</v>
      </c>
      <c r="D57" s="8">
        <f t="shared" si="6"/>
        <v>1.242329148142256E-10</v>
      </c>
      <c r="E57" s="6">
        <f t="shared" si="1"/>
        <v>1192.4144175982722</v>
      </c>
      <c r="F57" s="6">
        <f t="shared" si="2"/>
        <v>943.8032435576081</v>
      </c>
      <c r="G57" s="6">
        <f t="shared" si="3"/>
        <v>-1.388825959335918</v>
      </c>
      <c r="H57" s="4">
        <f t="shared" si="4"/>
        <v>-0.11633625279799276</v>
      </c>
    </row>
    <row r="58" spans="1:8" ht="12.75">
      <c r="A58" s="9">
        <v>16</v>
      </c>
      <c r="B58" s="6">
        <f t="shared" si="0"/>
        <v>982.7572796461486</v>
      </c>
      <c r="C58" s="2">
        <f t="shared" si="5"/>
        <v>1.309504414211718E-10</v>
      </c>
      <c r="D58" s="8">
        <f t="shared" si="6"/>
        <v>1.1623474317546119E-10</v>
      </c>
      <c r="E58" s="6">
        <f t="shared" si="1"/>
        <v>1232.7572796461486</v>
      </c>
      <c r="F58" s="6">
        <f t="shared" si="2"/>
        <v>983.4485638238261</v>
      </c>
      <c r="G58" s="6">
        <f t="shared" si="3"/>
        <v>-0.6912841776775167</v>
      </c>
      <c r="H58" s="4">
        <f t="shared" si="4"/>
        <v>-0.05604483218452572</v>
      </c>
    </row>
    <row r="59" spans="1:8" ht="12.75">
      <c r="A59" s="9">
        <v>17</v>
      </c>
      <c r="B59" s="6">
        <f t="shared" si="0"/>
        <v>1024.8188671345654</v>
      </c>
      <c r="C59" s="2">
        <f t="shared" si="5"/>
        <v>1.2060535654889924E-10</v>
      </c>
      <c r="D59" s="8">
        <f t="shared" si="6"/>
        <v>1.0869114085465562E-10</v>
      </c>
      <c r="E59" s="6">
        <f t="shared" si="1"/>
        <v>1274.8188671345654</v>
      </c>
      <c r="F59" s="6">
        <f t="shared" si="2"/>
        <v>1024.759222103809</v>
      </c>
      <c r="G59" s="6">
        <f t="shared" si="3"/>
        <v>0.05964503075642824</v>
      </c>
      <c r="H59" s="4">
        <f t="shared" si="4"/>
        <v>0.0046789252214978205</v>
      </c>
    </row>
    <row r="60" spans="1:8" ht="12.75">
      <c r="A60" s="9">
        <v>18</v>
      </c>
      <c r="B60" s="6">
        <f t="shared" si="0"/>
        <v>1068.6353616489962</v>
      </c>
      <c r="C60" s="2">
        <f t="shared" si="5"/>
        <v>1.110775333815362E-10</v>
      </c>
      <c r="D60" s="8">
        <f t="shared" si="6"/>
        <v>1.0158782823827345E-10</v>
      </c>
      <c r="E60" s="6">
        <f t="shared" si="1"/>
        <v>1318.6353616489962</v>
      </c>
      <c r="F60" s="6">
        <f t="shared" si="2"/>
        <v>1067.8051724471509</v>
      </c>
      <c r="G60" s="6">
        <f t="shared" si="3"/>
        <v>0.8301892018453145</v>
      </c>
      <c r="H60" s="4">
        <f t="shared" si="4"/>
        <v>0.06299787094503984</v>
      </c>
    </row>
    <row r="61" spans="1:8" ht="12.75">
      <c r="A61" s="9">
        <v>19</v>
      </c>
      <c r="B61" s="6">
        <f t="shared" si="0"/>
        <v>1114.240960171094</v>
      </c>
      <c r="C61" s="2">
        <f t="shared" si="5"/>
        <v>1.0230240824439485E-10</v>
      </c>
      <c r="D61" s="8">
        <f t="shared" si="6"/>
        <v>9.49093376411086E-11</v>
      </c>
      <c r="E61" s="6">
        <f t="shared" si="1"/>
        <v>1364.240960171094</v>
      </c>
      <c r="F61" s="6">
        <f t="shared" si="2"/>
        <v>1112.6593073874144</v>
      </c>
      <c r="G61" s="6">
        <f t="shared" si="3"/>
        <v>1.5816527836796013</v>
      </c>
      <c r="H61" s="4">
        <f t="shared" si="4"/>
        <v>0.11607103661972928</v>
      </c>
    </row>
    <row r="62" spans="1:8" ht="12.75">
      <c r="A62" s="9">
        <v>20</v>
      </c>
      <c r="B62" s="6">
        <f t="shared" si="0"/>
        <v>1161.6674993011368</v>
      </c>
      <c r="C62" s="2">
        <f t="shared" si="5"/>
        <v>9.422051799308765E-11</v>
      </c>
      <c r="D62" s="8">
        <f t="shared" si="6"/>
        <v>8.86392922533951E-11</v>
      </c>
      <c r="E62" s="6">
        <f t="shared" si="1"/>
        <v>1411.6674993011368</v>
      </c>
      <c r="F62" s="6">
        <f t="shared" si="2"/>
        <v>1159.3975813758423</v>
      </c>
      <c r="G62" s="6">
        <f t="shared" si="3"/>
        <v>2.2699179252945214</v>
      </c>
      <c r="H62" s="4">
        <f t="shared" si="4"/>
        <v>0.16105589758986127</v>
      </c>
    </row>
    <row r="63" spans="1:8" ht="12.75">
      <c r="A63" s="9">
        <v>21</v>
      </c>
      <c r="B63" s="6">
        <f t="shared" si="0"/>
        <v>1210.9440393975374</v>
      </c>
      <c r="C63" s="2">
        <f t="shared" si="5"/>
        <v>8.677709707163373E-11</v>
      </c>
      <c r="D63" s="8">
        <f t="shared" si="6"/>
        <v>8.276066091758507E-11</v>
      </c>
      <c r="E63" s="6">
        <f t="shared" si="1"/>
        <v>1460.9440393975374</v>
      </c>
      <c r="F63" s="6">
        <f t="shared" si="2"/>
        <v>1208.0991394000157</v>
      </c>
      <c r="G63" s="6">
        <f t="shared" si="3"/>
        <v>2.8448999975216793</v>
      </c>
      <c r="H63" s="4">
        <f t="shared" si="4"/>
        <v>0.19511018974280603</v>
      </c>
    </row>
    <row r="64" spans="1:8" ht="12.75">
      <c r="A64" s="9">
        <v>22</v>
      </c>
      <c r="B64" s="6">
        <f t="shared" si="0"/>
        <v>1262.09640774624</v>
      </c>
      <c r="C64" s="2">
        <f t="shared" si="5"/>
        <v>7.992170640297467E-11</v>
      </c>
      <c r="D64" s="8">
        <f t="shared" si="6"/>
        <v>7.725598759209162E-11</v>
      </c>
      <c r="E64" s="6">
        <f t="shared" si="1"/>
        <v>1512.09640774624</v>
      </c>
      <c r="F64" s="6">
        <f t="shared" si="2"/>
        <v>1258.846451005258</v>
      </c>
      <c r="G64" s="6">
        <f t="shared" si="3"/>
        <v>3.249956740982043</v>
      </c>
      <c r="H64" s="4">
        <f t="shared" si="4"/>
        <v>0.21539347087417582</v>
      </c>
    </row>
    <row r="65" spans="1:8" ht="12.75">
      <c r="A65" s="9">
        <v>23</v>
      </c>
      <c r="B65" s="6">
        <f t="shared" si="0"/>
        <v>1315.1467005398563</v>
      </c>
      <c r="C65" s="2">
        <f t="shared" si="5"/>
        <v>7.360789159713968E-11</v>
      </c>
      <c r="D65" s="8">
        <f t="shared" si="6"/>
        <v>7.210759518063171E-11</v>
      </c>
      <c r="E65" s="6">
        <f t="shared" si="1"/>
        <v>1565.1467005398563</v>
      </c>
      <c r="F65" s="6">
        <f t="shared" si="2"/>
        <v>1311.7254499457283</v>
      </c>
      <c r="G65" s="6">
        <f t="shared" si="3"/>
        <v>3.4212505941279687</v>
      </c>
      <c r="H65" s="4">
        <f t="shared" si="4"/>
        <v>0.21906863298200108</v>
      </c>
    </row>
    <row r="66" spans="1:8" ht="12.75">
      <c r="A66" s="9">
        <v>24</v>
      </c>
      <c r="B66" s="6">
        <f t="shared" si="0"/>
        <v>1370.1127442615252</v>
      </c>
      <c r="C66" s="2">
        <f t="shared" si="5"/>
        <v>6.779286816096564E-11</v>
      </c>
      <c r="D66" s="8">
        <f t="shared" si="6"/>
        <v>6.72977640779429E-11</v>
      </c>
      <c r="E66" s="6">
        <f t="shared" si="1"/>
        <v>1620.1127442615252</v>
      </c>
      <c r="F66" s="6">
        <f t="shared" si="2"/>
        <v>1366.8256797016913</v>
      </c>
      <c r="G66" s="6">
        <f t="shared" si="3"/>
        <v>3.2870645598338797</v>
      </c>
      <c r="H66" s="4">
        <f t="shared" si="4"/>
        <v>0.20330358436910956</v>
      </c>
    </row>
    <row r="67" spans="1:8" ht="12.75">
      <c r="A67" s="9">
        <v>25</v>
      </c>
      <c r="B67" s="6">
        <f t="shared" si="0"/>
        <v>1427.0075180471188</v>
      </c>
      <c r="C67" s="2">
        <f t="shared" si="5"/>
        <v>6.243723157624937E-11</v>
      </c>
      <c r="D67" s="8">
        <f t="shared" si="6"/>
        <v>6.280888631224684E-11</v>
      </c>
      <c r="E67" s="6">
        <f t="shared" si="1"/>
        <v>1677.0075180471188</v>
      </c>
      <c r="F67" s="6">
        <f t="shared" si="2"/>
        <v>1424.2404451093682</v>
      </c>
      <c r="G67" s="6">
        <f t="shared" si="3"/>
        <v>2.7670729377505268</v>
      </c>
      <c r="H67" s="4">
        <f t="shared" si="4"/>
        <v>0.1652733301141609</v>
      </c>
    </row>
    <row r="68" spans="1:8" ht="12.75">
      <c r="A68" s="9">
        <v>26</v>
      </c>
      <c r="B68" s="6">
        <f t="shared" si="0"/>
        <v>1485.838539754411</v>
      </c>
      <c r="C68" s="2">
        <f t="shared" si="5"/>
        <v>5.750469028172567E-11</v>
      </c>
      <c r="D68" s="8">
        <f t="shared" si="6"/>
        <v>5.862359656337527E-11</v>
      </c>
      <c r="E68" s="6">
        <f t="shared" si="1"/>
        <v>1735.838539754411</v>
      </c>
      <c r="F68" s="6">
        <f t="shared" si="2"/>
        <v>1484.0669703601425</v>
      </c>
      <c r="G68" s="6">
        <f t="shared" si="3"/>
        <v>1.7715693942684538</v>
      </c>
      <c r="H68" s="4">
        <f t="shared" si="4"/>
        <v>0.10216268601786282</v>
      </c>
    </row>
    <row r="69" spans="1:8" ht="12.75">
      <c r="A69" s="9">
        <v>27</v>
      </c>
      <c r="B69" s="6">
        <f t="shared" si="0"/>
        <v>1546.6072198076797</v>
      </c>
      <c r="C69" s="2">
        <f t="shared" si="5"/>
        <v>5.2961819749469347E-11</v>
      </c>
      <c r="D69" s="8">
        <f t="shared" si="6"/>
        <v>5.4724881617445943E-11</v>
      </c>
      <c r="E69" s="6">
        <f t="shared" si="1"/>
        <v>1796.6072198076797</v>
      </c>
      <c r="F69" s="6">
        <f t="shared" si="2"/>
        <v>1546.4065636366647</v>
      </c>
      <c r="G69" s="6">
        <f t="shared" si="3"/>
        <v>0.2006561710149981</v>
      </c>
      <c r="H69" s="4">
        <f t="shared" si="4"/>
        <v>0.011169864053982792</v>
      </c>
    </row>
    <row r="70" spans="1:8" ht="12.75">
      <c r="A70" s="9">
        <v>28</v>
      </c>
      <c r="B70" s="6">
        <f t="shared" si="0"/>
        <v>1609.3081884133594</v>
      </c>
      <c r="C70" s="2">
        <f t="shared" si="5"/>
        <v>4.877783598926127E-11</v>
      </c>
      <c r="D70" s="8">
        <f t="shared" si="6"/>
        <v>5.1096170000353784E-11</v>
      </c>
      <c r="E70" s="6">
        <f t="shared" si="1"/>
        <v>1859.3081884133594</v>
      </c>
      <c r="F70" s="6">
        <f t="shared" si="2"/>
        <v>1611.3647886646497</v>
      </c>
      <c r="G70" s="6">
        <f t="shared" si="3"/>
        <v>-2.0566002512903196</v>
      </c>
      <c r="H70" s="4">
        <f t="shared" si="4"/>
        <v>-0.11048883398969167</v>
      </c>
    </row>
    <row r="71" spans="1:8" ht="12.75">
      <c r="A71" s="9">
        <v>29</v>
      </c>
      <c r="B71" s="6">
        <f t="shared" si="0"/>
        <v>1673.92860345054</v>
      </c>
      <c r="C71" s="2">
        <f t="shared" si="5"/>
        <v>4.492438694610963E-11</v>
      </c>
      <c r="D71" s="8">
        <f t="shared" si="6"/>
        <v>4.7721403629415654E-11</v>
      </c>
      <c r="E71" s="6">
        <f t="shared" si="1"/>
        <v>1923.92860345054</v>
      </c>
      <c r="F71" s="6">
        <f t="shared" si="2"/>
        <v>1679.0516434708627</v>
      </c>
      <c r="G71" s="6">
        <f t="shared" si="3"/>
        <v>-5.123040020322605</v>
      </c>
      <c r="H71" s="4">
        <f t="shared" si="4"/>
        <v>-0.26557298440724253</v>
      </c>
    </row>
    <row r="72" spans="1:8" ht="12.75">
      <c r="A72" s="9">
        <v>30</v>
      </c>
      <c r="B72" s="6">
        <f t="shared" si="0"/>
        <v>1740.4474482121832</v>
      </c>
      <c r="C72" s="2">
        <f t="shared" si="5"/>
        <v>4.1375360377366975E-11</v>
      </c>
      <c r="D72" s="8">
        <f t="shared" si="6"/>
        <v>4.4585093351009727E-11</v>
      </c>
      <c r="E72" s="6">
        <f t="shared" si="1"/>
        <v>1990.4474482121832</v>
      </c>
      <c r="F72" s="6">
        <f t="shared" si="2"/>
        <v>1749.5817466499996</v>
      </c>
      <c r="G72" s="6">
        <f t="shared" si="3"/>
        <v>-9.13429843781637</v>
      </c>
      <c r="H72" s="4">
        <f t="shared" si="4"/>
        <v>-0.45681045314198343</v>
      </c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Featherston</dc:creator>
  <cp:keywords/>
  <dc:description/>
  <cp:lastModifiedBy>Lord Nigel Featherston</cp:lastModifiedBy>
  <cp:lastPrinted>2009-02-28T02:32:29Z</cp:lastPrinted>
  <dcterms:created xsi:type="dcterms:W3CDTF">1998-10-26T19:20:17Z</dcterms:created>
  <dcterms:modified xsi:type="dcterms:W3CDTF">2009-03-01T23:55:40Z</dcterms:modified>
  <cp:category/>
  <cp:version/>
  <cp:contentType/>
  <cp:contentStatus/>
</cp:coreProperties>
</file>